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495" windowWidth="10905" windowHeight="8835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<sst xmlns="http://schemas.openxmlformats.org/spreadsheetml/2006/main" count="50" uniqueCount="50">
  <si>
    <t>1</t>
  </si>
  <si>
    <r>
      <rPr>
        <b/>
        <sz val="18"/>
        <color indexed="8"/>
        <rFont val="Times New Roman"/>
        <family val="1"/>
      </rPr>
      <t>СВЕДЕНИЯ</t>
    </r>
    <r>
      <rPr>
        <b/>
        <sz val="12"/>
        <color indexed="8"/>
        <rFont val="Times New Roman"/>
        <family val="1"/>
      </rPr>
      <t xml:space="preserve">
О РАЗМЕРЕ И ОБ ИСТОЧНИКАХ ДОХОДОВ, ИМУЩЕСТВЕ, ПРИНАДЛЕЖАЩЕМ КАНДИДАТАМ НА ПРАВЕ СОБСТВЕННОСТИ, О ВКЛАДАХ В БАНКАХ, ЦЕННЫХ БУМАГАХ </t>
    </r>
  </si>
  <si>
    <t>Вид дохода, Источник выплаты дохода, Пояснение; сумма (руб.);</t>
  </si>
  <si>
    <t>Галузин Кирилл Анатольевич</t>
  </si>
  <si>
    <t>Корель Андрей Александрович</t>
  </si>
  <si>
    <t>Кулаков Андрей Владимирович</t>
  </si>
  <si>
    <t>Ленков Виктор Иванович</t>
  </si>
  <si>
    <t>Логинов Дмитрий Александрович</t>
  </si>
  <si>
    <t>Миронов Кирилл Владимирович</t>
  </si>
  <si>
    <t>Морозов Владимир Сергеевич</t>
  </si>
  <si>
    <t>Трифонов Виктор Александрович</t>
  </si>
  <si>
    <t>Шершнев Виктор Николаевич</t>
  </si>
  <si>
    <t>зарплата, ОАО Уральский проэктно-изыскатеский институт транспортного строительства, 32980.56; зарплата, ООО "АЛИНС", 96621.66</t>
  </si>
  <si>
    <t>зарплата, СУ СК при прокуратуре РФ по СО, 24023.16; зарплата, СУ СК при прокуратуре РФ по СО, 72466.8; зарплата, ГКУ СЗН СО "Нижнесергинский центр занятости", 939.17; зарплата, ТОИОГВ СО УСЗН МСЗН по Нижнесергинскому району, 246677.91; ОАО Сбербанк России, .51</t>
  </si>
  <si>
    <t>зарплата, ООО "ТехноПарк", 248517.9</t>
  </si>
  <si>
    <t>зарплата, ООО ЧОП "Сталь", 18767.58; зарплата, ООО ЧОП "СООПР Рысь", 86000.77; зарплата, ГБОУ ВПО "Уральская государственная медицинская академия", 24858.37; ЕДВ, ГУ УПФ РФ в Нижнесергинском районе Свердловской области, 24223.12</t>
  </si>
  <si>
    <t>зарплата, ТСЖ "НАШ ДОМ", 138544; ЕДВ, ГУ УПФ РФ в Нижнесергинском районе Свердловской области, 23520.12</t>
  </si>
  <si>
    <t>ОАО "Медиа-Ресурс", 40%</t>
  </si>
  <si>
    <t>легковой втомобиль "Опель-Астра" седан, 2008</t>
  </si>
  <si>
    <t>ОАО "Сбербанк", 6796</t>
  </si>
  <si>
    <t>зарплата, Дружининская дистанция пути-СП Свердловской дирекции инфраструктуры-СП Свердловской ЖД-филиала ОАО РЖД,, 472013.45</t>
  </si>
  <si>
    <t>легковой втомобиль "Шевроле круз", 2012</t>
  </si>
  <si>
    <t>ОАО "Сбербанк", 5462</t>
  </si>
  <si>
    <t xml:space="preserve">зарплата, администрация муниципального образования рабочий поселок Атиг, 206313.43 </t>
  </si>
  <si>
    <t>Свердловская область, г. Екатеринбург, 63,10; Ханты-Мансийский автономный округ - Югра, пгт Приобье,  72,1</t>
  </si>
  <si>
    <t>легковой втомобиль  "КИА Соренто", 2007</t>
  </si>
  <si>
    <t>ОАО "Сбербанк", 453; 
ОАО "Сбербанк", 15; 
ОАО "Сбербанк", 7; 
ОАО "Сбербанк", 29038</t>
  </si>
  <si>
    <t xml:space="preserve">Свердловская область,Нижнесергинский район, п. Атиг, 58,3 </t>
  </si>
  <si>
    <t>зарплата, ММО МВД России "Нижнесергинский", 117084.78;
зарплата, ОМВД России по г. Первоуральску, 146380.17</t>
  </si>
  <si>
    <t>Свердловская область,Нижнесергинский район, п. Атиг, 1321</t>
  </si>
  <si>
    <t>Свердловская область,Нижнесергинский район, п. Атиг, 64,6</t>
  </si>
  <si>
    <t>мотоцикл ИМЗ, 1990, легковой атомобиль, ГАЗ-31105, 2007</t>
  </si>
  <si>
    <t>ОАО "Сбербанк", 29749;
ОАО "Сбербанк", 18;
ОАО "Сбербанк", 245.</t>
  </si>
  <si>
    <t>легковой втомобиль "Форд-Фокус", 2012</t>
  </si>
  <si>
    <t>ОАО "Сбербанк",29; 
ОАО "Сбербанк", 40893;
ОАО "Сбербанк", 11608
ОАО "Сбербанк", 1799</t>
  </si>
  <si>
    <t>Свердловская область, г. Екатеринбур, 130,8</t>
  </si>
  <si>
    <t>легковой втомобиль "Порше-Кайенне-Турбо", 2004; Гидроцикл "Kawasaki 3TX-12F", 2006</t>
  </si>
  <si>
    <t>ОАО "Сбербанк", 160</t>
  </si>
  <si>
    <t>Свердловская область,Нижнесергинский район, п. Атиг, 3000</t>
  </si>
  <si>
    <t>Свердловская область,Нижнесергинский район, п. Атиг, 56, 1/2 доли</t>
  </si>
  <si>
    <t xml:space="preserve">Свердловская область, г. Екатеринбур, 3058,2, 13564/1000000 доли; Свердловская область, г. Екатеринбур, 3058,2, 22498/1000000 доли </t>
  </si>
  <si>
    <t>легковой втомобиль, ВАЗ 210740, 2009</t>
  </si>
  <si>
    <t>ОАО "Акционерный коммерческий банк содействия коммерции и бизнесу", 8781; ОАО "Уральский банк реконструкции и развития", 0; ОАО "Сбербанк", 155;
ОАО "Сбербанк", 23798</t>
  </si>
  <si>
    <t>легковой втомобиль, ВАЗ 21074, 2002</t>
  </si>
  <si>
    <t>ОАО "Сбербанк", 215;
ОАО "Сбербанк", 2685;
ОАО "Сбербанк", 3621</t>
  </si>
  <si>
    <t>Председатель Нижнесергинской районной</t>
  </si>
  <si>
    <t>территориальной избирательной комиссии</t>
  </si>
  <si>
    <t>С.В. Пономарев</t>
  </si>
  <si>
    <t>ОАО "Сбербанк", 273; 
ОАО "Сбербанк",  58; 
ОАО "Сбербанк", 3567</t>
  </si>
  <si>
    <t>Досрочные выборы главы муниципального образования рабочий поселок Атиг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</si>
</sst>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20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 horizontal="right"/>
    </xf>
    <xf numFmtId="49" fontId="45" fillId="0" borderId="0" xfId="0" applyNumberFormat="1" applyFont="1" applyAlignment="1">
      <alignment horizontal="right" vertical="center"/>
    </xf>
    <xf numFmtId="0" fontId="46" fillId="33" borderId="0" xfId="0" applyFont="1" applyFill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 quotePrefix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7" fillId="0" borderId="0" xfId="0" applyFont="1" applyAlignment="1">
      <alignment/>
    </xf>
    <xf numFmtId="0" fontId="50" fillId="0" borderId="13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0" fillId="0" borderId="0" xfId="0" applyFont="1" applyAlignment="1">
      <alignment/>
    </xf>
    <xf numFmtId="0" fontId="50" fillId="0" borderId="16" xfId="0" applyFont="1" applyFill="1" applyBorder="1" applyAlignment="1">
      <alignment/>
    </xf>
    <xf numFmtId="0" fontId="50" fillId="0" borderId="0" xfId="0" applyFont="1" applyAlignment="1" quotePrefix="1">
      <alignment/>
    </xf>
    <xf numFmtId="0" fontId="49" fillId="0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 quotePrefix="1">
      <alignment/>
    </xf>
    <xf numFmtId="0" fontId="4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SheetLayoutView="80" zoomScalePageLayoutView="80" workbookViewId="0" topLeftCell="A1">
      <selection activeCell="A4" sqref="A4"/>
    </sheetView>
  </sheetViews>
  <sheetFormatPr defaultColWidth="9.140625" defaultRowHeight="15"/>
  <cols>
    <col min="1" max="1" width="5.7109375" style="11" customWidth="1"/>
    <col min="2" max="2" width="16.140625" style="11" customWidth="1"/>
    <col min="3" max="3" width="25.421875" style="11" customWidth="1"/>
    <col min="4" max="4" width="16.8515625" style="11" customWidth="1"/>
    <col min="5" max="5" width="14.57421875" style="11" customWidth="1"/>
    <col min="6" max="6" width="16.140625" style="11" customWidth="1"/>
    <col min="7" max="7" width="10.140625" style="11" customWidth="1"/>
    <col min="8" max="8" width="12.140625" style="11" customWidth="1"/>
    <col min="9" max="9" width="10.140625" style="11" customWidth="1"/>
    <col min="10" max="10" width="16.421875" style="11" customWidth="1"/>
    <col min="11" max="11" width="23.8515625" style="11" customWidth="1"/>
    <col min="12" max="12" width="16.7109375" style="11" customWidth="1"/>
    <col min="13" max="13" width="13.00390625" style="11" customWidth="1"/>
    <col min="14" max="14" width="9.140625" style="11" customWidth="1"/>
    <col min="15" max="16384" width="9.140625" style="11" customWidth="1"/>
  </cols>
  <sheetData>
    <row r="1" ht="15">
      <c r="M1" s="1"/>
    </row>
    <row r="2" spans="1:13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2" customFormat="1" ht="26.25">
      <c r="A3" s="4" t="s">
        <v>49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15">
      <c r="M4" s="2"/>
    </row>
    <row r="5" spans="1:13" ht="15">
      <c r="A5" s="5" t="str">
        <f>"№
п/п"</f>
        <v>№
п/п</v>
      </c>
      <c r="B5" s="5" t="str">
        <f>"Фамилия, имя, отчество"</f>
        <v>Фамилия, имя, отчество</v>
      </c>
      <c r="C5" s="6" t="str">
        <f>"Доходы"</f>
        <v>Доходы</v>
      </c>
      <c r="D5" s="7" t="str">
        <f>"Имущество"</f>
        <v>Имущество</v>
      </c>
      <c r="E5" s="13"/>
      <c r="F5" s="13"/>
      <c r="G5" s="13"/>
      <c r="H5" s="13"/>
      <c r="I5" s="13"/>
      <c r="J5" s="13"/>
      <c r="K5" s="13"/>
      <c r="L5" s="13"/>
      <c r="M5" s="14"/>
    </row>
    <row r="6" spans="1:14" ht="51">
      <c r="A6" s="15"/>
      <c r="B6" s="15"/>
      <c r="C6" s="8" t="s">
        <v>2</v>
      </c>
      <c r="D6" s="7" t="str">
        <f>"Недвижимое имущество"</f>
        <v>Недвижимое имущество</v>
      </c>
      <c r="E6" s="13"/>
      <c r="F6" s="13"/>
      <c r="G6" s="13"/>
      <c r="H6" s="13"/>
      <c r="I6" s="14"/>
      <c r="J6" s="6" t="str">
        <f>"Транспортные средства"</f>
        <v>Транспортные средства</v>
      </c>
      <c r="K6" s="6" t="str">
        <f>"Денежные средства, находящиеся на счетах в банках"</f>
        <v>Денежные средства, находящиеся на счетах в банках</v>
      </c>
      <c r="L6" s="6" t="str">
        <f>"Акции и иное участие в коммерческих организациях"</f>
        <v>Акции и иное участие в коммерческих организациях</v>
      </c>
      <c r="M6" s="6" t="str">
        <f>"Иные ценные бумаги"</f>
        <v>Иные ценные бумаги</v>
      </c>
      <c r="N6" s="16"/>
    </row>
    <row r="7" spans="1:14" ht="51">
      <c r="A7" s="15"/>
      <c r="B7" s="15"/>
      <c r="C7" s="15"/>
      <c r="D7" s="6" t="str">
        <f>"Земельные участки"</f>
        <v>Земельные участки</v>
      </c>
      <c r="E7" s="6" t="str">
        <f>"Жилые дома"</f>
        <v>Жилые дома</v>
      </c>
      <c r="F7" s="6" t="str">
        <f>"Квартиры"</f>
        <v>Квартиры</v>
      </c>
      <c r="G7" s="6" t="str">
        <f>"Дачи"</f>
        <v>Дачи</v>
      </c>
      <c r="H7" s="6" t="str">
        <f>"Гаражи"</f>
        <v>Гаражи</v>
      </c>
      <c r="I7" s="6" t="str">
        <f>"Иное недвижимое имущество"</f>
        <v>Иное недвижимое имущество</v>
      </c>
      <c r="J7" s="5" t="str">
        <f>"Вид, марка, модель, Доля, год выпуска"</f>
        <v>Вид, марка, модель, Доля, год выпуска</v>
      </c>
      <c r="K7" s="5" t="str">
        <f>"Наименование  банка, номер счета, остаток счета (руб.)"</f>
        <v>Наименование  банка, номер счета, остаток счета (руб.)</v>
      </c>
      <c r="L7" s="5" t="str">
        <f>"Наименование и организационно-правовая форма организации, Доля участия (%)"</f>
        <v>Наименование и организационно-правовая форма организации, Доля участия (%)</v>
      </c>
      <c r="M7" s="5" t="str">
        <f>"Вид ценной бумаги, лицо выпустившее ценную бумагу, общая стоимость (руб.)"</f>
        <v>Вид ценной бумаги, лицо выпустившее ценную бумагу, общая стоимость (руб.)</v>
      </c>
      <c r="N7" s="16"/>
    </row>
    <row r="8" spans="1:14" ht="76.5">
      <c r="A8" s="17"/>
      <c r="B8" s="17"/>
      <c r="C8" s="17"/>
      <c r="D8" s="6" t="str">
        <f>"Вид земельного участка, Общая площадь (кв. м.)"</f>
        <v>Вид земельного участка, Общая площадь (кв. м.)</v>
      </c>
      <c r="E8" s="6" t="str">
        <f>"Общая площадь (кв. м.)"</f>
        <v>Общая площадь (кв. м.)</v>
      </c>
      <c r="F8" s="6" t="str">
        <f>"Общая площадь (кв. м.), Вид собственности, Доля"</f>
        <v>Общая площадь (кв. м.), Вид собственности, Доля</v>
      </c>
      <c r="G8" s="6" t="str">
        <f>"Общая площадь (кв. м.)"</f>
        <v>Общая площадь (кв. м.)</v>
      </c>
      <c r="H8" s="6" t="str">
        <f>"Общая площадь (кв. м.)"</f>
        <v>Общая площадь (кв. м.)</v>
      </c>
      <c r="I8" s="6" t="str">
        <f>"Вид недвижимости, Общая площадь (кв. м.)"</f>
        <v>Вид недвижимости, Общая площадь (кв. м.)</v>
      </c>
      <c r="J8" s="17"/>
      <c r="K8" s="17"/>
      <c r="L8" s="17"/>
      <c r="M8" s="17"/>
      <c r="N8" s="16"/>
    </row>
    <row r="9" spans="1:14" ht="15">
      <c r="A9" s="9" t="s">
        <v>0</v>
      </c>
      <c r="B9" s="6" t="str">
        <f>"2"</f>
        <v>2</v>
      </c>
      <c r="C9" s="6" t="str">
        <f>"3"</f>
        <v>3</v>
      </c>
      <c r="D9" s="6" t="str">
        <f>"4"</f>
        <v>4</v>
      </c>
      <c r="E9" s="6" t="str">
        <f>"5"</f>
        <v>5</v>
      </c>
      <c r="F9" s="6" t="str">
        <f>"6"</f>
        <v>6</v>
      </c>
      <c r="G9" s="6" t="str">
        <f>"7"</f>
        <v>7</v>
      </c>
      <c r="H9" s="6" t="str">
        <f>"8"</f>
        <v>8</v>
      </c>
      <c r="I9" s="6" t="str">
        <f>"9"</f>
        <v>9</v>
      </c>
      <c r="J9" s="6" t="str">
        <f>"10"</f>
        <v>10</v>
      </c>
      <c r="K9" s="6" t="str">
        <f>"11"</f>
        <v>11</v>
      </c>
      <c r="L9" s="6" t="str">
        <f>"12"</f>
        <v>12</v>
      </c>
      <c r="M9" s="6" t="str">
        <f>"13"</f>
        <v>13</v>
      </c>
      <c r="N9" s="16"/>
    </row>
    <row r="10" spans="1:14" s="21" customFormat="1" ht="54.75" customHeight="1">
      <c r="A10" s="9">
        <v>1</v>
      </c>
      <c r="B10" s="19" t="s">
        <v>3</v>
      </c>
      <c r="C10" s="10" t="str">
        <f aca="true" t="shared" si="0" ref="C10:K18">"нет"</f>
        <v>нет</v>
      </c>
      <c r="D10" s="10" t="str">
        <f>"нет"</f>
        <v>нет</v>
      </c>
      <c r="E10" s="10" t="str">
        <f t="shared" si="0"/>
        <v>нет</v>
      </c>
      <c r="F10" s="10" t="str">
        <f t="shared" si="0"/>
        <v>нет</v>
      </c>
      <c r="G10" s="10" t="str">
        <f t="shared" si="0"/>
        <v>нет</v>
      </c>
      <c r="H10" s="10" t="str">
        <f t="shared" si="0"/>
        <v>нет</v>
      </c>
      <c r="I10" s="10" t="str">
        <f t="shared" si="0"/>
        <v>нет</v>
      </c>
      <c r="J10" s="10" t="s">
        <v>18</v>
      </c>
      <c r="K10" s="10" t="s">
        <v>19</v>
      </c>
      <c r="L10" s="10" t="s">
        <v>17</v>
      </c>
      <c r="M10" s="10" t="str">
        <f aca="true" t="shared" si="1" ref="L10:M18">"нет"</f>
        <v>нет</v>
      </c>
      <c r="N10" s="20"/>
    </row>
    <row r="11" spans="1:14" s="21" customFormat="1" ht="81" customHeight="1">
      <c r="A11" s="9">
        <v>2</v>
      </c>
      <c r="B11" s="19" t="s">
        <v>4</v>
      </c>
      <c r="C11" s="19" t="s">
        <v>20</v>
      </c>
      <c r="D11" s="10" t="str">
        <f>"нет"</f>
        <v>нет</v>
      </c>
      <c r="E11" s="10" t="str">
        <f t="shared" si="0"/>
        <v>нет</v>
      </c>
      <c r="F11" s="10" t="str">
        <f t="shared" si="0"/>
        <v>нет</v>
      </c>
      <c r="G11" s="10" t="str">
        <f t="shared" si="0"/>
        <v>нет</v>
      </c>
      <c r="H11" s="10" t="str">
        <f t="shared" si="0"/>
        <v>нет</v>
      </c>
      <c r="I11" s="10" t="str">
        <f t="shared" si="0"/>
        <v>нет</v>
      </c>
      <c r="J11" s="10" t="s">
        <v>21</v>
      </c>
      <c r="K11" s="10" t="s">
        <v>22</v>
      </c>
      <c r="L11" s="10" t="str">
        <f t="shared" si="1"/>
        <v>нет</v>
      </c>
      <c r="M11" s="10" t="str">
        <f t="shared" si="1"/>
        <v>нет</v>
      </c>
      <c r="N11" s="20"/>
    </row>
    <row r="12" spans="1:14" s="21" customFormat="1" ht="114.75" customHeight="1">
      <c r="A12" s="9">
        <v>3</v>
      </c>
      <c r="B12" s="19" t="s">
        <v>5</v>
      </c>
      <c r="C12" s="10" t="s">
        <v>23</v>
      </c>
      <c r="D12" s="10" t="str">
        <f t="shared" si="0"/>
        <v>нет</v>
      </c>
      <c r="E12" s="10" t="str">
        <f t="shared" si="0"/>
        <v>нет</v>
      </c>
      <c r="F12" s="10" t="str">
        <f t="shared" si="0"/>
        <v>нет</v>
      </c>
      <c r="G12" s="10" t="str">
        <f t="shared" si="0"/>
        <v>нет</v>
      </c>
      <c r="H12" s="10" t="str">
        <f t="shared" si="0"/>
        <v>нет</v>
      </c>
      <c r="I12" s="10" t="str">
        <f t="shared" si="0"/>
        <v>нет</v>
      </c>
      <c r="J12" s="10" t="str">
        <f t="shared" si="0"/>
        <v>нет</v>
      </c>
      <c r="K12" s="10" t="s">
        <v>48</v>
      </c>
      <c r="L12" s="10" t="str">
        <f t="shared" si="1"/>
        <v>нет</v>
      </c>
      <c r="M12" s="10" t="str">
        <f t="shared" si="1"/>
        <v>нет</v>
      </c>
      <c r="N12" s="20"/>
    </row>
    <row r="13" spans="1:14" s="21" customFormat="1" ht="132" customHeight="1">
      <c r="A13" s="9">
        <v>4</v>
      </c>
      <c r="B13" s="19" t="s">
        <v>6</v>
      </c>
      <c r="C13" s="19" t="s">
        <v>12</v>
      </c>
      <c r="D13" s="10" t="str">
        <f t="shared" si="0"/>
        <v>нет</v>
      </c>
      <c r="E13" s="10" t="str">
        <f t="shared" si="0"/>
        <v>нет</v>
      </c>
      <c r="F13" s="23" t="s">
        <v>24</v>
      </c>
      <c r="G13" s="10" t="str">
        <f t="shared" si="0"/>
        <v>нет</v>
      </c>
      <c r="H13" s="10" t="str">
        <f t="shared" si="0"/>
        <v>нет</v>
      </c>
      <c r="I13" s="10" t="str">
        <f t="shared" si="0"/>
        <v>нет</v>
      </c>
      <c r="J13" s="10" t="s">
        <v>25</v>
      </c>
      <c r="K13" s="10" t="s">
        <v>26</v>
      </c>
      <c r="L13" s="10" t="str">
        <f t="shared" si="1"/>
        <v>нет</v>
      </c>
      <c r="M13" s="10" t="str">
        <f t="shared" si="1"/>
        <v>нет</v>
      </c>
      <c r="N13" s="20"/>
    </row>
    <row r="14" spans="1:14" s="21" customFormat="1" ht="94.5" customHeight="1">
      <c r="A14" s="9">
        <v>5</v>
      </c>
      <c r="B14" s="19" t="s">
        <v>7</v>
      </c>
      <c r="C14" s="19" t="s">
        <v>28</v>
      </c>
      <c r="D14" s="10" t="s">
        <v>29</v>
      </c>
      <c r="E14" s="10" t="s">
        <v>30</v>
      </c>
      <c r="F14" s="10" t="str">
        <f t="shared" si="0"/>
        <v>нет</v>
      </c>
      <c r="G14" s="10" t="str">
        <f t="shared" si="0"/>
        <v>нет</v>
      </c>
      <c r="H14" s="10" t="str">
        <f t="shared" si="0"/>
        <v>нет</v>
      </c>
      <c r="I14" s="10" t="str">
        <f t="shared" si="0"/>
        <v>нет</v>
      </c>
      <c r="J14" s="10" t="s">
        <v>31</v>
      </c>
      <c r="K14" s="10" t="s">
        <v>32</v>
      </c>
      <c r="L14" s="10" t="str">
        <f t="shared" si="1"/>
        <v>нет</v>
      </c>
      <c r="M14" s="10" t="str">
        <f t="shared" si="1"/>
        <v>нет</v>
      </c>
      <c r="N14" s="20"/>
    </row>
    <row r="15" spans="1:14" s="21" customFormat="1" ht="140.25">
      <c r="A15" s="9">
        <v>6</v>
      </c>
      <c r="B15" s="19" t="s">
        <v>8</v>
      </c>
      <c r="C15" s="19" t="s">
        <v>13</v>
      </c>
      <c r="D15" s="10" t="str">
        <f t="shared" si="0"/>
        <v>нет</v>
      </c>
      <c r="E15" s="10" t="str">
        <f t="shared" si="0"/>
        <v>нет</v>
      </c>
      <c r="F15" s="10" t="str">
        <f t="shared" si="0"/>
        <v>нет</v>
      </c>
      <c r="G15" s="10" t="str">
        <f t="shared" si="0"/>
        <v>нет</v>
      </c>
      <c r="H15" s="10" t="str">
        <f t="shared" si="0"/>
        <v>нет</v>
      </c>
      <c r="I15" s="10" t="str">
        <f t="shared" si="0"/>
        <v>нет</v>
      </c>
      <c r="J15" s="10" t="s">
        <v>33</v>
      </c>
      <c r="K15" s="10" t="s">
        <v>34</v>
      </c>
      <c r="L15" s="10" t="str">
        <f t="shared" si="1"/>
        <v>нет</v>
      </c>
      <c r="M15" s="10" t="str">
        <f t="shared" si="1"/>
        <v>нет</v>
      </c>
      <c r="N15" s="20"/>
    </row>
    <row r="16" spans="1:14" s="21" customFormat="1" ht="153" customHeight="1">
      <c r="A16" s="9">
        <v>7</v>
      </c>
      <c r="B16" s="19" t="s">
        <v>9</v>
      </c>
      <c r="C16" s="19" t="s">
        <v>14</v>
      </c>
      <c r="D16" s="10" t="s">
        <v>38</v>
      </c>
      <c r="E16" s="10" t="str">
        <f t="shared" si="0"/>
        <v>нет</v>
      </c>
      <c r="F16" s="10" t="s">
        <v>35</v>
      </c>
      <c r="G16" s="10" t="str">
        <f t="shared" si="0"/>
        <v>нет</v>
      </c>
      <c r="H16" s="10" t="s">
        <v>40</v>
      </c>
      <c r="I16" s="10" t="str">
        <f t="shared" si="0"/>
        <v>нет</v>
      </c>
      <c r="J16" s="10" t="s">
        <v>36</v>
      </c>
      <c r="K16" s="10" t="s">
        <v>37</v>
      </c>
      <c r="L16" s="10" t="str">
        <f t="shared" si="1"/>
        <v>нет</v>
      </c>
      <c r="M16" s="10" t="str">
        <f t="shared" si="1"/>
        <v>нет</v>
      </c>
      <c r="N16" s="22"/>
    </row>
    <row r="17" spans="1:14" s="21" customFormat="1" ht="157.5" customHeight="1">
      <c r="A17" s="9">
        <v>8</v>
      </c>
      <c r="B17" s="19" t="s">
        <v>10</v>
      </c>
      <c r="C17" s="19" t="s">
        <v>15</v>
      </c>
      <c r="D17" s="10" t="str">
        <f t="shared" si="0"/>
        <v>нет</v>
      </c>
      <c r="E17" s="10" t="str">
        <f t="shared" si="0"/>
        <v>нет</v>
      </c>
      <c r="F17" s="10" t="s">
        <v>39</v>
      </c>
      <c r="G17" s="10" t="str">
        <f t="shared" si="0"/>
        <v>нет</v>
      </c>
      <c r="H17" s="10" t="str">
        <f t="shared" si="0"/>
        <v>нет</v>
      </c>
      <c r="I17" s="10" t="str">
        <f t="shared" si="0"/>
        <v>нет</v>
      </c>
      <c r="J17" s="10" t="s">
        <v>41</v>
      </c>
      <c r="K17" s="10" t="s">
        <v>42</v>
      </c>
      <c r="L17" s="10" t="str">
        <f t="shared" si="1"/>
        <v>нет</v>
      </c>
      <c r="M17" s="10" t="str">
        <f t="shared" si="1"/>
        <v>нет</v>
      </c>
      <c r="N17" s="22"/>
    </row>
    <row r="18" spans="1:14" s="21" customFormat="1" ht="90" customHeight="1">
      <c r="A18" s="9">
        <v>9</v>
      </c>
      <c r="B18" s="19" t="s">
        <v>11</v>
      </c>
      <c r="C18" s="19" t="s">
        <v>16</v>
      </c>
      <c r="D18" s="10" t="str">
        <f t="shared" si="0"/>
        <v>нет</v>
      </c>
      <c r="E18" s="10" t="str">
        <f t="shared" si="0"/>
        <v>нет</v>
      </c>
      <c r="F18" s="10" t="s">
        <v>27</v>
      </c>
      <c r="G18" s="10" t="str">
        <f t="shared" si="0"/>
        <v>нет</v>
      </c>
      <c r="H18" s="10" t="str">
        <f t="shared" si="0"/>
        <v>нет</v>
      </c>
      <c r="I18" s="10" t="str">
        <f t="shared" si="0"/>
        <v>нет</v>
      </c>
      <c r="J18" s="10" t="s">
        <v>43</v>
      </c>
      <c r="K18" s="10" t="s">
        <v>44</v>
      </c>
      <c r="L18" s="10" t="str">
        <f t="shared" si="1"/>
        <v>нет</v>
      </c>
      <c r="M18" s="10" t="str">
        <f t="shared" si="1"/>
        <v>нет</v>
      </c>
      <c r="N18" s="22"/>
    </row>
    <row r="19" ht="15">
      <c r="N19" s="18"/>
    </row>
    <row r="21" ht="15">
      <c r="C21" s="11" t="s">
        <v>45</v>
      </c>
    </row>
    <row r="22" spans="3:10" ht="15">
      <c r="C22" s="11" t="s">
        <v>46</v>
      </c>
      <c r="J22" s="11" t="s">
        <v>47</v>
      </c>
    </row>
  </sheetData>
  <sheetProtection/>
  <mergeCells count="11">
    <mergeCell ref="D6:I6"/>
    <mergeCell ref="J7:J8"/>
    <mergeCell ref="K7:K8"/>
    <mergeCell ref="L7:L8"/>
    <mergeCell ref="M7:M8"/>
    <mergeCell ref="A2:M2"/>
    <mergeCell ref="A3:M3"/>
    <mergeCell ref="A5:A8"/>
    <mergeCell ref="B5:B8"/>
    <mergeCell ref="D5:M5"/>
    <mergeCell ref="C6:C8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2012-12-08T11:36:44Z</cp:lastPrinted>
  <dcterms:created xsi:type="dcterms:W3CDTF">2012-10-05T07:25:14Z</dcterms:created>
  <dcterms:modified xsi:type="dcterms:W3CDTF">2012-12-08T11:52:02Z</dcterms:modified>
  <cp:category/>
  <cp:version/>
  <cp:contentType/>
  <cp:contentStatus/>
</cp:coreProperties>
</file>